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7775" windowHeight="7620" activeTab="0"/>
  </bookViews>
  <sheets>
    <sheet name="Instructions" sheetId="1" r:id="rId1"/>
    <sheet name="Calculations-Portland No. 215" sheetId="2" r:id="rId2"/>
    <sheet name="Calculations-Portland No. 216" sheetId="3" r:id="rId3"/>
  </sheets>
  <definedNames>
    <definedName name="_xlnm.Print_Area" localSheetId="1">'Calculations-Portland No. 215'!$A$1:$H$22</definedName>
    <definedName name="_xlnm.Print_Area" localSheetId="2">'Calculations-Portland No. 216'!$A$1:$H$22</definedName>
  </definedNames>
  <calcPr fullCalcOnLoad="1"/>
</workbook>
</file>

<file path=xl/sharedStrings.xml><?xml version="1.0" encoding="utf-8"?>
<sst xmlns="http://schemas.openxmlformats.org/spreadsheetml/2006/main" count="69" uniqueCount="36">
  <si>
    <t>Green - calculated values</t>
  </si>
  <si>
    <t>Oxides</t>
  </si>
  <si>
    <t>Finished cement</t>
  </si>
  <si>
    <t>Limestone</t>
  </si>
  <si>
    <t>Base 
cement</t>
  </si>
  <si>
    <r>
      <t>SiO</t>
    </r>
    <r>
      <rPr>
        <vertAlign val="subscript"/>
        <sz val="10"/>
        <rFont val="Arial"/>
        <family val="2"/>
      </rPr>
      <t>2</t>
    </r>
  </si>
  <si>
    <t>Base cement</t>
  </si>
  <si>
    <t>Adjusted</t>
  </si>
  <si>
    <r>
      <t>Al</t>
    </r>
    <r>
      <rPr>
        <vertAlign val="subscript"/>
        <sz val="10"/>
        <rFont val="Arial"/>
        <family val="2"/>
      </rPr>
      <t>2</t>
    </r>
    <r>
      <rPr>
        <sz val="10"/>
        <rFont val="Arial"/>
        <family val="0"/>
      </rPr>
      <t>O</t>
    </r>
    <r>
      <rPr>
        <vertAlign val="subscript"/>
        <sz val="10"/>
        <rFont val="Arial"/>
        <family val="2"/>
      </rPr>
      <t>3</t>
    </r>
  </si>
  <si>
    <r>
      <t>C</t>
    </r>
    <r>
      <rPr>
        <vertAlign val="subscript"/>
        <sz val="10"/>
        <rFont val="Arial"/>
        <family val="2"/>
      </rPr>
      <t>3</t>
    </r>
    <r>
      <rPr>
        <sz val="10"/>
        <rFont val="Arial"/>
        <family val="0"/>
      </rPr>
      <t>S</t>
    </r>
  </si>
  <si>
    <r>
      <t>Fe</t>
    </r>
    <r>
      <rPr>
        <vertAlign val="subscript"/>
        <sz val="10"/>
        <rFont val="Arial"/>
        <family val="2"/>
      </rPr>
      <t>2</t>
    </r>
    <r>
      <rPr>
        <sz val="10"/>
        <rFont val="Arial"/>
        <family val="0"/>
      </rPr>
      <t>O</t>
    </r>
    <r>
      <rPr>
        <vertAlign val="subscript"/>
        <sz val="10"/>
        <rFont val="Arial"/>
        <family val="2"/>
      </rPr>
      <t>3</t>
    </r>
  </si>
  <si>
    <r>
      <t>C</t>
    </r>
    <r>
      <rPr>
        <vertAlign val="subscript"/>
        <sz val="10"/>
        <rFont val="Arial"/>
        <family val="2"/>
      </rPr>
      <t>2</t>
    </r>
    <r>
      <rPr>
        <sz val="10"/>
        <rFont val="Arial"/>
        <family val="0"/>
      </rPr>
      <t>S</t>
    </r>
  </si>
  <si>
    <t>CaO</t>
  </si>
  <si>
    <r>
      <t>C</t>
    </r>
    <r>
      <rPr>
        <vertAlign val="subscript"/>
        <sz val="10"/>
        <rFont val="Arial"/>
        <family val="2"/>
      </rPr>
      <t>3</t>
    </r>
    <r>
      <rPr>
        <sz val="10"/>
        <rFont val="Arial"/>
        <family val="0"/>
      </rPr>
      <t>A</t>
    </r>
  </si>
  <si>
    <r>
      <t>SO</t>
    </r>
    <r>
      <rPr>
        <vertAlign val="subscript"/>
        <sz val="10"/>
        <rFont val="Arial"/>
        <family val="2"/>
      </rPr>
      <t>3</t>
    </r>
  </si>
  <si>
    <r>
      <t>C</t>
    </r>
    <r>
      <rPr>
        <vertAlign val="subscript"/>
        <sz val="10"/>
        <rFont val="Arial"/>
        <family val="2"/>
      </rPr>
      <t>4</t>
    </r>
    <r>
      <rPr>
        <sz val="10"/>
        <rFont val="Arial"/>
        <family val="0"/>
      </rPr>
      <t>AF</t>
    </r>
  </si>
  <si>
    <r>
      <t>CO</t>
    </r>
    <r>
      <rPr>
        <vertAlign val="subscript"/>
        <sz val="10"/>
        <rFont val="Arial"/>
        <family val="2"/>
      </rPr>
      <t>2</t>
    </r>
  </si>
  <si>
    <t>(Type II(MH)) Heat index</t>
  </si>
  <si>
    <t>Instructions</t>
  </si>
  <si>
    <t>Ingredient</t>
  </si>
  <si>
    <t>% by mass</t>
  </si>
  <si>
    <t>Yellow - data to be entered by laboratory</t>
  </si>
  <si>
    <t>report to CCRL</t>
  </si>
  <si>
    <t>Cement Phases</t>
  </si>
  <si>
    <t xml:space="preserve">Inorganic processing addition </t>
  </si>
  <si>
    <t>Inorganic 
processing
addition</t>
  </si>
  <si>
    <t>(information only)</t>
  </si>
  <si>
    <t>No check is provided on the data entry, so unreasonable results can be obtained.</t>
  </si>
  <si>
    <t>Orange - calculated values for finished cement - report to CCRL</t>
  </si>
  <si>
    <t xml:space="preserve">Calculated results are shown in cells highlighted in green. The base cement phase composition is calculated based on the limestone oxide analyses (provided). The limestone content (provided) of the cement is used to determine the adjusted phase composition.  </t>
  </si>
  <si>
    <t>Report the "Adjusted" cement phases to CCRL.</t>
  </si>
  <si>
    <t>Blue - values provided by CCRL</t>
  </si>
  <si>
    <t>C 150-18 phase calculations, Corrected for inorganic processing addition and limestone</t>
  </si>
  <si>
    <t>CCRL Portland Cement Sample Number 215</t>
  </si>
  <si>
    <t>CCRL Portland Cement Sample Number 216</t>
  </si>
  <si>
    <t xml:space="preserve">Enter the oxide analysis of the finished cements on the sheets "Calculations-Portland No. 215" and "Calculations-Portland No. 216" in the areas highlighted in yellow.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</si>
</sst>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00"/>
  </numFmts>
  <fonts count="51">
    <font>
      <sz val="10"/>
      <name val="Arial"/>
      <family val="0"/>
    </font>
    <font>
      <sz val="11"/>
      <color indexed="8"/>
      <name val="Calibri"/>
      <family val="2"/>
    </font>
    <font>
      <b/>
      <sz val="10"/>
      <name val="Arial"/>
      <family val="2"/>
    </font>
    <font>
      <b/>
      <sz val="12"/>
      <name val="Arial"/>
      <family val="2"/>
    </font>
    <font>
      <vertAlign val="subscript"/>
      <sz val="10"/>
      <name val="Arial"/>
      <family val="2"/>
    </font>
    <font>
      <sz val="12"/>
      <name val="Arial"/>
      <family val="2"/>
    </font>
    <font>
      <sz val="14"/>
      <name val="Arial"/>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10"/>
      <name val="Arial"/>
      <family val="2"/>
    </font>
    <font>
      <b/>
      <sz val="10"/>
      <color indexed="8"/>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Arial"/>
      <family val="2"/>
    </font>
    <font>
      <b/>
      <sz val="10"/>
      <color theme="1"/>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99FF66"/>
        <bgColor indexed="64"/>
      </patternFill>
    </fill>
    <fill>
      <patternFill patternType="solid">
        <fgColor rgb="FFFAC090"/>
        <bgColor indexed="64"/>
      </patternFill>
    </fill>
    <fill>
      <patternFill patternType="solid">
        <fgColor rgb="FFACC8EA"/>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29" fillId="32" borderId="7" applyNumberFormat="0" applyFont="0" applyAlignment="0" applyProtection="0"/>
    <xf numFmtId="0" fontId="44" fillId="27" borderId="8" applyNumberFormat="0" applyAlignment="0" applyProtection="0"/>
    <xf numFmtId="9" fontId="29"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8">
    <xf numFmtId="0" fontId="0" fillId="0" borderId="0" xfId="0" applyAlignment="1">
      <alignment/>
    </xf>
    <xf numFmtId="0" fontId="0" fillId="0" borderId="0" xfId="0" applyFill="1" applyBorder="1" applyAlignment="1">
      <alignment/>
    </xf>
    <xf numFmtId="0" fontId="0" fillId="0" borderId="0" xfId="0" applyFill="1" applyAlignment="1">
      <alignment/>
    </xf>
    <xf numFmtId="0" fontId="2" fillId="0" borderId="0" xfId="0" applyFont="1" applyAlignment="1">
      <alignment wrapText="1"/>
    </xf>
    <xf numFmtId="0" fontId="0" fillId="0" borderId="10" xfId="0" applyFont="1" applyBorder="1" applyAlignment="1">
      <alignment/>
    </xf>
    <xf numFmtId="2" fontId="0" fillId="0" borderId="0" xfId="0" applyNumberFormat="1" applyFill="1" applyBorder="1" applyAlignment="1">
      <alignment/>
    </xf>
    <xf numFmtId="0" fontId="0" fillId="0" borderId="11" xfId="0" applyFont="1" applyBorder="1" applyAlignment="1">
      <alignment/>
    </xf>
    <xf numFmtId="0" fontId="0" fillId="0" borderId="11" xfId="0"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0" fontId="0" fillId="0" borderId="13" xfId="0" applyBorder="1" applyAlignment="1">
      <alignment/>
    </xf>
    <xf numFmtId="0" fontId="2" fillId="0" borderId="0" xfId="0" applyFont="1" applyAlignment="1">
      <alignment/>
    </xf>
    <xf numFmtId="0" fontId="2" fillId="0" borderId="0" xfId="57" applyFont="1" applyAlignment="1">
      <alignment wrapText="1"/>
      <protection/>
    </xf>
    <xf numFmtId="0" fontId="6" fillId="0" borderId="0" xfId="0" applyFont="1" applyAlignment="1">
      <alignment/>
    </xf>
    <xf numFmtId="0" fontId="7" fillId="0" borderId="0" xfId="0" applyFont="1" applyAlignment="1">
      <alignment wrapText="1"/>
    </xf>
    <xf numFmtId="164" fontId="0" fillId="0" borderId="0" xfId="0" applyNumberFormat="1" applyFill="1" applyBorder="1" applyAlignment="1">
      <alignment horizontal="center"/>
    </xf>
    <xf numFmtId="0" fontId="0" fillId="0" borderId="0" xfId="0" applyFont="1" applyAlignment="1">
      <alignment wrapText="1"/>
    </xf>
    <xf numFmtId="0" fontId="2" fillId="0" borderId="10" xfId="0" applyFont="1" applyBorder="1" applyAlignment="1">
      <alignment vertical="center" wrapText="1"/>
    </xf>
    <xf numFmtId="0" fontId="0" fillId="0" borderId="14" xfId="0" applyFont="1" applyFill="1" applyBorder="1" applyAlignment="1">
      <alignment/>
    </xf>
    <xf numFmtId="0" fontId="0" fillId="0" borderId="0" xfId="0" applyFont="1" applyFill="1" applyBorder="1" applyAlignment="1">
      <alignment/>
    </xf>
    <xf numFmtId="0" fontId="0" fillId="0" borderId="15" xfId="0" applyFont="1" applyFill="1" applyBorder="1" applyAlignment="1">
      <alignment/>
    </xf>
    <xf numFmtId="0" fontId="0" fillId="0" borderId="16" xfId="57" applyBorder="1">
      <alignment/>
      <protection/>
    </xf>
    <xf numFmtId="0" fontId="0" fillId="0" borderId="17" xfId="0" applyFont="1" applyBorder="1" applyAlignment="1">
      <alignment/>
    </xf>
    <xf numFmtId="0" fontId="0" fillId="0" borderId="18" xfId="0" applyFont="1" applyBorder="1" applyAlignment="1">
      <alignment/>
    </xf>
    <xf numFmtId="0" fontId="2" fillId="0" borderId="16" xfId="0" applyFont="1" applyBorder="1" applyAlignment="1">
      <alignment horizontal="center" vertical="center" wrapText="1"/>
    </xf>
    <xf numFmtId="0" fontId="2" fillId="0" borderId="16" xfId="0" applyFont="1" applyFill="1" applyBorder="1" applyAlignment="1">
      <alignment horizontal="center" vertical="center" wrapText="1"/>
    </xf>
    <xf numFmtId="0" fontId="0" fillId="0" borderId="0" xfId="0" applyAlignment="1">
      <alignment horizontal="centerContinuous"/>
    </xf>
    <xf numFmtId="0" fontId="6" fillId="0" borderId="0" xfId="0" applyFont="1" applyAlignment="1">
      <alignment horizontal="centerContinuous"/>
    </xf>
    <xf numFmtId="0" fontId="0" fillId="0" borderId="0" xfId="0" applyFont="1" applyBorder="1" applyAlignment="1">
      <alignment/>
    </xf>
    <xf numFmtId="0" fontId="0" fillId="0" borderId="16" xfId="57" applyFill="1" applyBorder="1">
      <alignment/>
      <protection/>
    </xf>
    <xf numFmtId="0" fontId="0" fillId="0" borderId="19" xfId="0" applyFont="1" applyFill="1" applyBorder="1" applyAlignment="1">
      <alignment horizontal="centerContinuous"/>
    </xf>
    <xf numFmtId="0" fontId="0" fillId="0" borderId="15" xfId="0" applyBorder="1" applyAlignment="1">
      <alignment horizontal="right"/>
    </xf>
    <xf numFmtId="0" fontId="5" fillId="0" borderId="0" xfId="0" applyFont="1" applyAlignment="1">
      <alignment wrapText="1"/>
    </xf>
    <xf numFmtId="0" fontId="3" fillId="0" borderId="13" xfId="0" applyFont="1" applyBorder="1" applyAlignment="1">
      <alignment horizontal="center"/>
    </xf>
    <xf numFmtId="0" fontId="3" fillId="0" borderId="12" xfId="0" applyFont="1" applyBorder="1" applyAlignment="1">
      <alignment horizontal="center"/>
    </xf>
    <xf numFmtId="0" fontId="5" fillId="33" borderId="0" xfId="0" applyFont="1" applyFill="1" applyAlignment="1">
      <alignment wrapText="1"/>
    </xf>
    <xf numFmtId="0" fontId="5" fillId="34" borderId="0" xfId="0" applyFont="1" applyFill="1" applyAlignment="1">
      <alignment vertical="top" wrapText="1"/>
    </xf>
    <xf numFmtId="0" fontId="5" fillId="35" borderId="0" xfId="0" applyFont="1" applyFill="1" applyAlignment="1">
      <alignment wrapText="1"/>
    </xf>
    <xf numFmtId="164" fontId="0" fillId="33" borderId="16" xfId="0" applyNumberFormat="1" applyFont="1" applyFill="1" applyBorder="1" applyAlignment="1" applyProtection="1">
      <alignment horizontal="center"/>
      <protection locked="0"/>
    </xf>
    <xf numFmtId="0" fontId="2" fillId="33" borderId="17" xfId="0" applyFont="1" applyFill="1" applyBorder="1" applyAlignment="1">
      <alignment/>
    </xf>
    <xf numFmtId="0" fontId="0" fillId="34" borderId="0" xfId="0" applyFill="1" applyBorder="1" applyAlignment="1">
      <alignment/>
    </xf>
    <xf numFmtId="2" fontId="0" fillId="34" borderId="10" xfId="0" applyNumberFormat="1" applyFont="1" applyFill="1" applyBorder="1" applyAlignment="1">
      <alignment horizontal="center"/>
    </xf>
    <xf numFmtId="2" fontId="0" fillId="34" borderId="11" xfId="0" applyNumberFormat="1" applyFont="1" applyFill="1" applyBorder="1" applyAlignment="1">
      <alignment horizontal="center"/>
    </xf>
    <xf numFmtId="2" fontId="0" fillId="34" borderId="12" xfId="0" applyNumberFormat="1" applyFont="1" applyFill="1" applyBorder="1" applyAlignment="1">
      <alignment horizontal="center"/>
    </xf>
    <xf numFmtId="164" fontId="0" fillId="34" borderId="14" xfId="0" applyNumberFormat="1" applyFill="1" applyBorder="1" applyAlignment="1">
      <alignment horizontal="center"/>
    </xf>
    <xf numFmtId="164" fontId="0" fillId="34" borderId="0" xfId="0" applyNumberFormat="1" applyFill="1" applyBorder="1" applyAlignment="1">
      <alignment horizontal="center"/>
    </xf>
    <xf numFmtId="164" fontId="0" fillId="34" borderId="15" xfId="0" applyNumberFormat="1" applyFill="1" applyBorder="1" applyAlignment="1">
      <alignment horizontal="center"/>
    </xf>
    <xf numFmtId="0" fontId="2" fillId="34" borderId="17" xfId="0" applyFont="1" applyFill="1" applyBorder="1" applyAlignment="1">
      <alignment/>
    </xf>
    <xf numFmtId="0" fontId="0" fillId="35" borderId="0" xfId="0" applyFill="1" applyAlignment="1">
      <alignment/>
    </xf>
    <xf numFmtId="164" fontId="5" fillId="35" borderId="10" xfId="0" applyNumberFormat="1" applyFont="1" applyFill="1" applyBorder="1" applyAlignment="1">
      <alignment horizontal="center"/>
    </xf>
    <xf numFmtId="164" fontId="5" fillId="35" borderId="11" xfId="0" applyNumberFormat="1" applyFont="1" applyFill="1" applyBorder="1" applyAlignment="1">
      <alignment horizontal="center"/>
    </xf>
    <xf numFmtId="164" fontId="5" fillId="35" borderId="12" xfId="0" applyNumberFormat="1" applyFont="1" applyFill="1" applyBorder="1" applyAlignment="1">
      <alignment horizontal="center"/>
    </xf>
    <xf numFmtId="0" fontId="2" fillId="35" borderId="0" xfId="0" applyFont="1" applyFill="1" applyBorder="1" applyAlignment="1">
      <alignment/>
    </xf>
    <xf numFmtId="0" fontId="0" fillId="35" borderId="0" xfId="0" applyFill="1" applyBorder="1" applyAlignment="1">
      <alignment/>
    </xf>
    <xf numFmtId="0" fontId="2" fillId="36" borderId="0" xfId="0" applyFont="1" applyFill="1" applyAlignment="1">
      <alignment/>
    </xf>
    <xf numFmtId="0" fontId="0" fillId="36" borderId="0" xfId="0" applyFill="1" applyBorder="1" applyAlignment="1">
      <alignment/>
    </xf>
    <xf numFmtId="0" fontId="0" fillId="33" borderId="17" xfId="0" applyFill="1" applyBorder="1" applyAlignment="1">
      <alignment/>
    </xf>
    <xf numFmtId="164" fontId="0" fillId="36" borderId="12" xfId="0" applyNumberFormat="1" applyFont="1" applyFill="1" applyBorder="1" applyAlignment="1">
      <alignment horizontal="center"/>
    </xf>
    <xf numFmtId="0" fontId="48" fillId="0" borderId="0" xfId="0" applyFont="1" applyAlignment="1">
      <alignment/>
    </xf>
    <xf numFmtId="164" fontId="0" fillId="36" borderId="11" xfId="0" applyNumberFormat="1" applyFont="1" applyFill="1" applyBorder="1" applyAlignment="1">
      <alignment horizontal="center"/>
    </xf>
    <xf numFmtId="164" fontId="0" fillId="36" borderId="10" xfId="0" applyNumberFormat="1" applyFont="1" applyFill="1" applyBorder="1" applyAlignment="1">
      <alignment horizontal="center"/>
    </xf>
    <xf numFmtId="164" fontId="0" fillId="33" borderId="10" xfId="0" applyNumberFormat="1" applyFont="1" applyFill="1" applyBorder="1" applyAlignment="1" applyProtection="1">
      <alignment horizontal="center"/>
      <protection locked="0"/>
    </xf>
    <xf numFmtId="164" fontId="0" fillId="33" borderId="11" xfId="0" applyNumberFormat="1" applyFont="1" applyFill="1" applyBorder="1" applyAlignment="1" applyProtection="1">
      <alignment horizontal="center"/>
      <protection locked="0"/>
    </xf>
    <xf numFmtId="164" fontId="0" fillId="33" borderId="12" xfId="0" applyNumberFormat="1" applyFont="1" applyFill="1" applyBorder="1" applyAlignment="1" applyProtection="1">
      <alignment horizontal="center"/>
      <protection locked="0"/>
    </xf>
    <xf numFmtId="164" fontId="0" fillId="36" borderId="10" xfId="0" applyNumberFormat="1" applyFont="1" applyFill="1" applyBorder="1" applyAlignment="1" quotePrefix="1">
      <alignment horizontal="center"/>
    </xf>
    <xf numFmtId="164" fontId="0" fillId="36" borderId="12" xfId="0" applyNumberFormat="1" applyFont="1" applyFill="1" applyBorder="1" applyAlignment="1" quotePrefix="1">
      <alignment horizontal="center"/>
    </xf>
    <xf numFmtId="0" fontId="3" fillId="0" borderId="20" xfId="0" applyFont="1" applyFill="1" applyBorder="1" applyAlignment="1">
      <alignment horizontal="center"/>
    </xf>
    <xf numFmtId="0" fontId="3" fillId="0" borderId="14" xfId="0" applyFont="1" applyFill="1" applyBorder="1" applyAlignment="1">
      <alignment horizontal="center"/>
    </xf>
    <xf numFmtId="0" fontId="3" fillId="0" borderId="21" xfId="0" applyFont="1" applyFill="1" applyBorder="1" applyAlignment="1">
      <alignment horizontal="center"/>
    </xf>
    <xf numFmtId="0" fontId="49" fillId="0" borderId="20" xfId="57" applyFont="1" applyBorder="1" applyAlignment="1">
      <alignment horizontal="center" vertical="center" wrapText="1"/>
      <protection/>
    </xf>
    <xf numFmtId="0" fontId="49" fillId="0" borderId="14" xfId="57" applyFont="1" applyBorder="1" applyAlignment="1">
      <alignment horizontal="center" vertical="center" wrapText="1"/>
      <protection/>
    </xf>
    <xf numFmtId="0" fontId="49" fillId="0" borderId="21" xfId="57" applyFont="1" applyBorder="1" applyAlignment="1">
      <alignment horizontal="center" vertical="center" wrapText="1"/>
      <protection/>
    </xf>
    <xf numFmtId="0" fontId="0" fillId="0" borderId="20" xfId="0" applyFont="1" applyBorder="1" applyAlignment="1">
      <alignment horizontal="right"/>
    </xf>
    <xf numFmtId="0" fontId="0" fillId="0" borderId="14" xfId="0" applyFont="1" applyBorder="1" applyAlignment="1">
      <alignment horizontal="right"/>
    </xf>
    <xf numFmtId="164" fontId="0" fillId="34" borderId="21" xfId="0" applyNumberFormat="1" applyFont="1" applyFill="1" applyBorder="1" applyAlignment="1">
      <alignment horizontal="center" vertical="center"/>
    </xf>
    <xf numFmtId="164" fontId="0" fillId="34" borderId="18" xfId="0" applyNumberFormat="1" applyFill="1" applyBorder="1" applyAlignment="1">
      <alignment horizontal="center" vertical="center"/>
    </xf>
    <xf numFmtId="0" fontId="50" fillId="0" borderId="0" xfId="0" applyFont="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4" sqref="A4"/>
    </sheetView>
  </sheetViews>
  <sheetFormatPr defaultColWidth="9.140625" defaultRowHeight="12.75"/>
  <cols>
    <col min="1" max="1" width="80.7109375" style="0" customWidth="1"/>
  </cols>
  <sheetData>
    <row r="1" ht="18">
      <c r="A1" s="14" t="s">
        <v>18</v>
      </c>
    </row>
    <row r="3" spans="1:2" ht="45">
      <c r="A3" s="36" t="s">
        <v>35</v>
      </c>
      <c r="B3" s="1"/>
    </row>
    <row r="4" spans="1:2" ht="15">
      <c r="A4" s="33"/>
      <c r="B4" s="1"/>
    </row>
    <row r="5" spans="1:2" ht="60">
      <c r="A5" s="37" t="s">
        <v>29</v>
      </c>
      <c r="B5" s="16"/>
    </row>
    <row r="6" ht="15">
      <c r="A6" s="38" t="s">
        <v>30</v>
      </c>
    </row>
    <row r="7" ht="30">
      <c r="A7" s="33" t="s">
        <v>27</v>
      </c>
    </row>
    <row r="8" ht="15.75">
      <c r="A8" s="15"/>
    </row>
    <row r="9" ht="15.75">
      <c r="A9" s="15"/>
    </row>
    <row r="19" ht="12.75">
      <c r="A19" s="17"/>
    </row>
  </sheetData>
  <sheetProtection password="E096" sheet="1" selectLockedCells="1" selectUnlockedCells="1"/>
  <printOptions/>
  <pageMargins left="0.75" right="0.75" top="1" bottom="1"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2:Q22"/>
  <sheetViews>
    <sheetView zoomScale="120" zoomScaleNormal="120" workbookViewId="0" topLeftCell="A1">
      <selection activeCell="B6" sqref="B6"/>
    </sheetView>
  </sheetViews>
  <sheetFormatPr defaultColWidth="9.140625" defaultRowHeight="12.75"/>
  <cols>
    <col min="1" max="1" width="26.28125" style="0" customWidth="1"/>
    <col min="2" max="2" width="13.00390625" style="0" customWidth="1"/>
    <col min="3" max="4" width="12.8515625" style="0" customWidth="1"/>
    <col min="5" max="5" width="13.00390625" style="0" customWidth="1"/>
    <col min="6" max="7" width="13.7109375" style="0" customWidth="1"/>
    <col min="8" max="8" width="18.28125" style="0" bestFit="1" customWidth="1"/>
  </cols>
  <sheetData>
    <row r="2" spans="2:8" ht="18">
      <c r="B2" s="28" t="s">
        <v>33</v>
      </c>
      <c r="C2" s="27"/>
      <c r="D2" s="27"/>
      <c r="E2" s="27"/>
      <c r="F2" s="27"/>
      <c r="G2" s="27"/>
      <c r="H2" s="27"/>
    </row>
    <row r="4" spans="1:17" s="2" customFormat="1" ht="15.75">
      <c r="A4" s="1"/>
      <c r="B4" s="67" t="s">
        <v>1</v>
      </c>
      <c r="C4" s="68"/>
      <c r="D4" s="68"/>
      <c r="E4" s="69"/>
      <c r="F4" s="68" t="s">
        <v>23</v>
      </c>
      <c r="G4" s="68"/>
      <c r="H4" s="69"/>
      <c r="I4"/>
      <c r="J4"/>
      <c r="K4"/>
      <c r="L4"/>
      <c r="M4"/>
      <c r="N4"/>
      <c r="O4"/>
      <c r="P4"/>
      <c r="Q4"/>
    </row>
    <row r="5" spans="1:17" s="3" customFormat="1" ht="49.5" customHeight="1">
      <c r="A5" s="18" t="s">
        <v>1</v>
      </c>
      <c r="B5" s="25" t="s">
        <v>2</v>
      </c>
      <c r="C5" s="25" t="s">
        <v>3</v>
      </c>
      <c r="D5" s="25" t="s">
        <v>25</v>
      </c>
      <c r="E5" s="26" t="s">
        <v>4</v>
      </c>
      <c r="F5" s="70" t="s">
        <v>32</v>
      </c>
      <c r="G5" s="71"/>
      <c r="H5" s="72"/>
      <c r="I5"/>
      <c r="J5"/>
      <c r="K5"/>
      <c r="L5"/>
      <c r="M5"/>
      <c r="N5"/>
      <c r="O5"/>
      <c r="P5"/>
      <c r="Q5"/>
    </row>
    <row r="6" spans="1:8" ht="16.5">
      <c r="A6" s="4" t="s">
        <v>5</v>
      </c>
      <c r="B6" s="62"/>
      <c r="C6" s="61">
        <v>3.9</v>
      </c>
      <c r="D6" s="65">
        <v>0</v>
      </c>
      <c r="E6" s="42">
        <f aca="true" t="shared" si="0" ref="E6:E11">IF($B6&lt;&gt;"",($B6-(($B$14/100)*$C6)-(($B$15/100)*$D6))/(100-($B$14)-($B$15))*100,"")</f>
      </c>
      <c r="F6" s="5"/>
      <c r="G6" s="11"/>
      <c r="H6" s="34" t="s">
        <v>7</v>
      </c>
    </row>
    <row r="7" spans="1:8" ht="16.5">
      <c r="A7" s="6" t="s">
        <v>8</v>
      </c>
      <c r="B7" s="63"/>
      <c r="C7" s="60">
        <v>0.8</v>
      </c>
      <c r="D7" s="60">
        <v>0</v>
      </c>
      <c r="E7" s="43">
        <f t="shared" si="0"/>
      </c>
      <c r="G7" s="24" t="s">
        <v>6</v>
      </c>
      <c r="H7" s="35" t="s">
        <v>22</v>
      </c>
    </row>
    <row r="8" spans="1:8" ht="16.5">
      <c r="A8" s="6" t="s">
        <v>10</v>
      </c>
      <c r="B8" s="63"/>
      <c r="C8" s="60">
        <v>0.5</v>
      </c>
      <c r="D8" s="60">
        <v>0</v>
      </c>
      <c r="E8" s="43">
        <f t="shared" si="0"/>
      </c>
      <c r="F8" s="19" t="s">
        <v>9</v>
      </c>
      <c r="G8" s="45">
        <f>IF(AND($E6&lt;&gt;"",$E7&lt;&gt;"",$E8&lt;&gt;"",$E9&lt;&gt;"",$E10&lt;&gt;""),IF(E7/E8&gt;0.64,4.071*E9-7.6*E6-6.718*E7-1.43*E8-2.852*E10,4.071*E9-7.6*E6-4.479*E7-2.859*E8-2.852*E10),"")</f>
      </c>
      <c r="H8" s="50">
        <f>IF($G8&lt;&gt;"",G8*(1-($B$14/100)-($B$15/100)),"")</f>
      </c>
    </row>
    <row r="9" spans="1:8" ht="16.5">
      <c r="A9" s="7" t="s">
        <v>12</v>
      </c>
      <c r="B9" s="63"/>
      <c r="C9" s="60">
        <v>49.9</v>
      </c>
      <c r="D9" s="60">
        <v>0</v>
      </c>
      <c r="E9" s="43">
        <f t="shared" si="0"/>
      </c>
      <c r="F9" s="20" t="s">
        <v>11</v>
      </c>
      <c r="G9" s="46">
        <f>IF(AND($E6&lt;&gt;"",$E7&lt;&gt;"",$E8&lt;&gt;"",$E9&lt;&gt;"",$E10&lt;&gt;""),2.867*E6-0.7544*G8,"")</f>
      </c>
      <c r="H9" s="51">
        <f>IF($G9&lt;&gt;"",G9*(1-($B$14/100)-($B$15/100)),"")</f>
      </c>
    </row>
    <row r="10" spans="1:10" ht="16.5" customHeight="1">
      <c r="A10" s="6" t="s">
        <v>14</v>
      </c>
      <c r="B10" s="63"/>
      <c r="C10" s="60">
        <v>0.3</v>
      </c>
      <c r="D10" s="60">
        <v>0</v>
      </c>
      <c r="E10" s="43">
        <f t="shared" si="0"/>
      </c>
      <c r="F10" s="20" t="s">
        <v>13</v>
      </c>
      <c r="G10" s="46">
        <f>IF(AND($E6&lt;&gt;"",$E7&lt;&gt;"",$E8&lt;&gt;"",$E9&lt;&gt;"",$E10&lt;&gt;""),IF(E7/E8&gt;0.64,2.65*E7-1.692*E8,"*"),"")</f>
      </c>
      <c r="H10" s="51">
        <f>IF($G10="*","*",IF($G10="","",G10*(1-($B$14/100)-($B$15/100))))</f>
      </c>
      <c r="J10" s="59"/>
    </row>
    <row r="11" spans="1:8" ht="16.5">
      <c r="A11" s="8" t="s">
        <v>16</v>
      </c>
      <c r="B11" s="64"/>
      <c r="C11" s="58">
        <v>42.5</v>
      </c>
      <c r="D11" s="66">
        <v>0</v>
      </c>
      <c r="E11" s="44">
        <f t="shared" si="0"/>
      </c>
      <c r="F11" s="21" t="s">
        <v>15</v>
      </c>
      <c r="G11" s="47">
        <f>IF(AND($E6&lt;&gt;"",$E7&lt;&gt;"",$E8&lt;&gt;"",$E9&lt;&gt;"",$E10&lt;&gt;""),IF(E7/E8&gt;0.64,3.043*E8,"*"),"")</f>
      </c>
      <c r="H11" s="52">
        <f>IF($G11="*","*",IF(G11="","",G11*(1-($B$14/100)-($B$15/100))))</f>
      </c>
    </row>
    <row r="12" spans="6:8" ht="12.75">
      <c r="F12" s="9"/>
      <c r="G12" s="9"/>
      <c r="H12" s="10"/>
    </row>
    <row r="13" spans="1:8" ht="25.5" customHeight="1">
      <c r="A13" s="13" t="s">
        <v>19</v>
      </c>
      <c r="B13" s="13" t="s">
        <v>20</v>
      </c>
      <c r="E13" s="11"/>
      <c r="F13" s="73" t="s">
        <v>17</v>
      </c>
      <c r="G13" s="74"/>
      <c r="H13" s="75">
        <f>IF(AND(H8&lt;&gt;"",H8&lt;&gt;"*",H10&lt;&gt;"",H10&lt;&gt;"*"),+H8+4.75*H10,"")</f>
      </c>
    </row>
    <row r="14" spans="1:8" ht="15.75" customHeight="1">
      <c r="A14" s="22" t="s">
        <v>3</v>
      </c>
      <c r="B14" s="39"/>
      <c r="C14" s="23"/>
      <c r="D14" s="29"/>
      <c r="E14" s="9"/>
      <c r="F14" s="31"/>
      <c r="G14" s="32" t="s">
        <v>26</v>
      </c>
      <c r="H14" s="76"/>
    </row>
    <row r="15" spans="1:4" ht="15.75" customHeight="1">
      <c r="A15" s="30" t="s">
        <v>24</v>
      </c>
      <c r="B15" s="58">
        <v>0</v>
      </c>
      <c r="C15" s="12"/>
      <c r="D15" s="12"/>
    </row>
    <row r="16" spans="6:8" ht="12.75">
      <c r="F16" s="77">
        <f>IF(AND(B7&lt;&gt;"",B8&lt;&gt;""),IF(B7/B8&lt;0.64,"* Refer to C150, Section A1.3.1 of Annex A1.  When the alumina-ferric oxide ratio is less than 0.64, no C3A will be present in cement of this composition.  A calcium aluminoferrite solid solution (expressed as ss(C4AF+ C2F) is formed.",""),"")</f>
      </c>
      <c r="G16" s="77"/>
      <c r="H16" s="77"/>
    </row>
    <row r="17" spans="1:8" ht="12.75">
      <c r="A17" s="40" t="s">
        <v>21</v>
      </c>
      <c r="B17" s="57"/>
      <c r="F17" s="77"/>
      <c r="G17" s="77"/>
      <c r="H17" s="77"/>
    </row>
    <row r="18" spans="1:8" ht="12.75">
      <c r="A18" s="48" t="s">
        <v>0</v>
      </c>
      <c r="B18" s="41"/>
      <c r="F18" s="77"/>
      <c r="G18" s="77"/>
      <c r="H18" s="77"/>
    </row>
    <row r="19" spans="1:8" ht="12.75">
      <c r="A19" s="53" t="s">
        <v>28</v>
      </c>
      <c r="B19" s="54"/>
      <c r="C19" s="49"/>
      <c r="D19" s="49"/>
      <c r="F19" s="77"/>
      <c r="G19" s="77"/>
      <c r="H19" s="77"/>
    </row>
    <row r="20" spans="1:8" ht="12.75">
      <c r="A20" s="55" t="s">
        <v>31</v>
      </c>
      <c r="B20" s="56"/>
      <c r="F20" s="77"/>
      <c r="G20" s="77"/>
      <c r="H20" s="77"/>
    </row>
    <row r="21" spans="6:8" ht="12.75">
      <c r="F21" s="77"/>
      <c r="G21" s="77"/>
      <c r="H21" s="77"/>
    </row>
    <row r="22" spans="6:8" ht="12.75">
      <c r="F22" s="77"/>
      <c r="G22" s="77"/>
      <c r="H22" s="77"/>
    </row>
  </sheetData>
  <sheetProtection sheet="1" selectLockedCells="1"/>
  <mergeCells count="6">
    <mergeCell ref="B4:E4"/>
    <mergeCell ref="F4:H4"/>
    <mergeCell ref="F5:H5"/>
    <mergeCell ref="F13:G13"/>
    <mergeCell ref="H13:H14"/>
    <mergeCell ref="F16:H22"/>
  </mergeCells>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2:Q22"/>
  <sheetViews>
    <sheetView zoomScale="120" zoomScaleNormal="120" zoomScalePageLayoutView="0" workbookViewId="0" topLeftCell="A1">
      <selection activeCell="B6" sqref="B6"/>
    </sheetView>
  </sheetViews>
  <sheetFormatPr defaultColWidth="9.140625" defaultRowHeight="12.75"/>
  <cols>
    <col min="1" max="1" width="26.28125" style="0" customWidth="1"/>
    <col min="2" max="2" width="13.00390625" style="0" customWidth="1"/>
    <col min="3" max="4" width="12.8515625" style="0" customWidth="1"/>
    <col min="5" max="5" width="13.00390625" style="0" customWidth="1"/>
    <col min="6" max="7" width="13.7109375" style="0" customWidth="1"/>
    <col min="8" max="8" width="18.28125" style="0" bestFit="1" customWidth="1"/>
  </cols>
  <sheetData>
    <row r="2" spans="2:8" ht="18">
      <c r="B2" s="28" t="s">
        <v>34</v>
      </c>
      <c r="C2" s="27"/>
      <c r="D2" s="27"/>
      <c r="E2" s="27"/>
      <c r="F2" s="27"/>
      <c r="G2" s="27"/>
      <c r="H2" s="27"/>
    </row>
    <row r="4" spans="1:17" s="2" customFormat="1" ht="15.75">
      <c r="A4" s="1"/>
      <c r="B4" s="67" t="s">
        <v>1</v>
      </c>
      <c r="C4" s="68"/>
      <c r="D4" s="68"/>
      <c r="E4" s="69"/>
      <c r="F4" s="68" t="s">
        <v>23</v>
      </c>
      <c r="G4" s="68"/>
      <c r="H4" s="69"/>
      <c r="I4"/>
      <c r="J4"/>
      <c r="K4"/>
      <c r="L4"/>
      <c r="M4"/>
      <c r="N4"/>
      <c r="O4"/>
      <c r="P4"/>
      <c r="Q4"/>
    </row>
    <row r="5" spans="1:17" s="3" customFormat="1" ht="49.5" customHeight="1">
      <c r="A5" s="18" t="s">
        <v>1</v>
      </c>
      <c r="B5" s="25" t="s">
        <v>2</v>
      </c>
      <c r="C5" s="25" t="s">
        <v>3</v>
      </c>
      <c r="D5" s="25" t="s">
        <v>25</v>
      </c>
      <c r="E5" s="26" t="s">
        <v>4</v>
      </c>
      <c r="F5" s="70" t="s">
        <v>32</v>
      </c>
      <c r="G5" s="71"/>
      <c r="H5" s="72"/>
      <c r="I5"/>
      <c r="J5"/>
      <c r="K5"/>
      <c r="L5"/>
      <c r="M5"/>
      <c r="N5"/>
      <c r="O5"/>
      <c r="P5"/>
      <c r="Q5"/>
    </row>
    <row r="6" spans="1:8" ht="16.5">
      <c r="A6" s="4" t="s">
        <v>5</v>
      </c>
      <c r="B6" s="62"/>
      <c r="C6" s="61">
        <v>20.6</v>
      </c>
      <c r="D6" s="65">
        <v>0</v>
      </c>
      <c r="E6" s="42">
        <f aca="true" t="shared" si="0" ref="E6:E11">IF($B6&lt;&gt;"",($B6-(($B$14/100)*$C6)-(($B$15/100)*$D6))/(100-($B$14)-($B$15))*100,"")</f>
      </c>
      <c r="F6" s="5"/>
      <c r="G6" s="11"/>
      <c r="H6" s="34" t="s">
        <v>7</v>
      </c>
    </row>
    <row r="7" spans="1:8" ht="16.5">
      <c r="A7" s="6" t="s">
        <v>8</v>
      </c>
      <c r="B7" s="63"/>
      <c r="C7" s="60">
        <v>3.7</v>
      </c>
      <c r="D7" s="60">
        <v>0</v>
      </c>
      <c r="E7" s="43">
        <f t="shared" si="0"/>
      </c>
      <c r="G7" s="24" t="s">
        <v>6</v>
      </c>
      <c r="H7" s="35" t="s">
        <v>22</v>
      </c>
    </row>
    <row r="8" spans="1:8" ht="16.5">
      <c r="A8" s="6" t="s">
        <v>10</v>
      </c>
      <c r="B8" s="63"/>
      <c r="C8" s="60">
        <v>1.5</v>
      </c>
      <c r="D8" s="60">
        <v>0</v>
      </c>
      <c r="E8" s="43">
        <f t="shared" si="0"/>
      </c>
      <c r="F8" s="19" t="s">
        <v>9</v>
      </c>
      <c r="G8" s="45">
        <f>IF(AND($E6&lt;&gt;"",$E7&lt;&gt;"",$E8&lt;&gt;"",$E9&lt;&gt;"",$E10&lt;&gt;""),IF(E7/E8&gt;0.64,4.071*E9-7.6*E6-6.718*E7-1.43*E8-2.852*E10,4.071*E9-7.6*E6-4.479*E7-2.859*E8-2.852*E10),"")</f>
      </c>
      <c r="H8" s="50">
        <f>IF($G8&lt;&gt;"",G8*(1-($B$14/100)-($B$15/100)),"")</f>
      </c>
    </row>
    <row r="9" spans="1:8" ht="16.5">
      <c r="A9" s="7" t="s">
        <v>12</v>
      </c>
      <c r="B9" s="63"/>
      <c r="C9" s="60">
        <v>35.1</v>
      </c>
      <c r="D9" s="60">
        <v>0</v>
      </c>
      <c r="E9" s="43">
        <f t="shared" si="0"/>
      </c>
      <c r="F9" s="20" t="s">
        <v>11</v>
      </c>
      <c r="G9" s="46">
        <f>IF(AND($E6&lt;&gt;"",$E7&lt;&gt;"",$E8&lt;&gt;"",$E9&lt;&gt;"",$E10&lt;&gt;""),2.867*E6-0.7544*G8,"")</f>
      </c>
      <c r="H9" s="51">
        <f>IF($G9&lt;&gt;"",G9*(1-($B$14/100)-($B$15/100)),"")</f>
      </c>
    </row>
    <row r="10" spans="1:8" ht="16.5">
      <c r="A10" s="6" t="s">
        <v>14</v>
      </c>
      <c r="B10" s="63"/>
      <c r="C10" s="60">
        <v>1</v>
      </c>
      <c r="D10" s="60">
        <v>0</v>
      </c>
      <c r="E10" s="43">
        <f t="shared" si="0"/>
      </c>
      <c r="F10" s="20" t="s">
        <v>13</v>
      </c>
      <c r="G10" s="46">
        <f>IF(AND($E6&lt;&gt;"",$E7&lt;&gt;"",$E8&lt;&gt;"",$E9&lt;&gt;"",$E10&lt;&gt;""),IF(E7/E8&gt;0.64,2.65*E7-1.692*E8,"*"),"")</f>
      </c>
      <c r="H10" s="51">
        <f>IF($G10="*","*",IF($G10="","",G10*(1-($B$14/100)-($B$15/100))))</f>
      </c>
    </row>
    <row r="11" spans="1:8" ht="16.5">
      <c r="A11" s="8" t="s">
        <v>16</v>
      </c>
      <c r="B11" s="64"/>
      <c r="C11" s="58">
        <v>35.2</v>
      </c>
      <c r="D11" s="66">
        <v>0</v>
      </c>
      <c r="E11" s="44">
        <f t="shared" si="0"/>
      </c>
      <c r="F11" s="21" t="s">
        <v>15</v>
      </c>
      <c r="G11" s="47">
        <f>IF(AND($E6&lt;&gt;"",$E7&lt;&gt;"",$E8&lt;&gt;"",$E9&lt;&gt;"",$E10&lt;&gt;""),IF(E7/E8&gt;0.64,3.043*E8,"*"),"")</f>
      </c>
      <c r="H11" s="52">
        <f>IF($G11="*","*",IF(G11="","",G11*(1-($B$14/100)-($B$15/100))))</f>
      </c>
    </row>
    <row r="12" spans="6:8" ht="12.75">
      <c r="F12" s="9"/>
      <c r="G12" s="9"/>
      <c r="H12" s="10"/>
    </row>
    <row r="13" spans="1:8" ht="25.5" customHeight="1">
      <c r="A13" s="13" t="s">
        <v>19</v>
      </c>
      <c r="B13" s="13" t="s">
        <v>20</v>
      </c>
      <c r="E13" s="11"/>
      <c r="F13" s="73" t="s">
        <v>17</v>
      </c>
      <c r="G13" s="74"/>
      <c r="H13" s="75">
        <f>IF(AND(H8&lt;&gt;"",H8&lt;&gt;"*",H10&lt;&gt;"",H10&lt;&gt;"*"),+H8+4.75*H10,"")</f>
      </c>
    </row>
    <row r="14" spans="1:8" ht="15.75" customHeight="1">
      <c r="A14" s="22" t="s">
        <v>3</v>
      </c>
      <c r="B14" s="39"/>
      <c r="C14" s="23"/>
      <c r="D14" s="29"/>
      <c r="E14" s="9"/>
      <c r="F14" s="31"/>
      <c r="G14" s="32" t="s">
        <v>26</v>
      </c>
      <c r="H14" s="76"/>
    </row>
    <row r="15" spans="1:4" ht="15.75" customHeight="1">
      <c r="A15" s="30" t="s">
        <v>24</v>
      </c>
      <c r="B15" s="58">
        <v>0</v>
      </c>
      <c r="C15" s="12"/>
      <c r="D15" s="12"/>
    </row>
    <row r="16" spans="6:8" ht="12.75">
      <c r="F16" s="77">
        <f>IF(AND(B7&lt;&gt;"",B8&lt;&gt;""),IF(B7/B8&lt;0.64,"* Refer to C150, Section A1.3.1 of Annex A1.  When the alumina-ferric oxide ratio is less than 0.64, no C3A will be present in cement of this composition.  A calcium aluminoferrite solid solution (expressed as ss(C4AF+ C2F) is formed.",""),"")</f>
      </c>
      <c r="G16" s="77"/>
      <c r="H16" s="77"/>
    </row>
    <row r="17" spans="1:8" ht="12.75">
      <c r="A17" s="40" t="s">
        <v>21</v>
      </c>
      <c r="B17" s="57"/>
      <c r="F17" s="77"/>
      <c r="G17" s="77"/>
      <c r="H17" s="77"/>
    </row>
    <row r="18" spans="1:8" ht="12.75">
      <c r="A18" s="48" t="s">
        <v>0</v>
      </c>
      <c r="B18" s="41"/>
      <c r="F18" s="77"/>
      <c r="G18" s="77"/>
      <c r="H18" s="77"/>
    </row>
    <row r="19" spans="1:8" ht="12.75">
      <c r="A19" s="53" t="s">
        <v>28</v>
      </c>
      <c r="B19" s="54"/>
      <c r="C19" s="49"/>
      <c r="D19" s="49"/>
      <c r="F19" s="77"/>
      <c r="G19" s="77"/>
      <c r="H19" s="77"/>
    </row>
    <row r="20" spans="1:8" ht="12.75">
      <c r="A20" s="55" t="s">
        <v>31</v>
      </c>
      <c r="B20" s="56"/>
      <c r="F20" s="77"/>
      <c r="G20" s="77"/>
      <c r="H20" s="77"/>
    </row>
    <row r="21" spans="6:8" ht="12.75">
      <c r="F21" s="77"/>
      <c r="G21" s="77"/>
      <c r="H21" s="77"/>
    </row>
    <row r="22" spans="6:8" ht="12.75">
      <c r="F22" s="77"/>
      <c r="G22" s="77"/>
      <c r="H22" s="77"/>
    </row>
  </sheetData>
  <sheetProtection sheet="1" selectLockedCells="1"/>
  <mergeCells count="6">
    <mergeCell ref="B4:E4"/>
    <mergeCell ref="F4:H4"/>
    <mergeCell ref="F5:H5"/>
    <mergeCell ref="F13:G13"/>
    <mergeCell ref="H13:H14"/>
    <mergeCell ref="F16:H22"/>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2009 Bogue Calculation Spreadsheet</dc:title>
  <dc:subject>Bogue</dc:subject>
  <dc:creator/>
  <cp:keywords/>
  <dc:description/>
  <cp:lastModifiedBy/>
  <dcterms:created xsi:type="dcterms:W3CDTF">2009-11-02T18:28:30Z</dcterms:created>
  <dcterms:modified xsi:type="dcterms:W3CDTF">2020-01-14T15:29:32Z</dcterms:modified>
  <cp:category/>
  <cp:version/>
  <cp:contentType/>
  <cp:contentStatus/>
</cp:coreProperties>
</file>